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'Sheet1'!$A$1:$D$36</definedName>
  </definedNames>
  <calcPr fullCalcOnLoad="1"/>
</workbook>
</file>

<file path=xl/sharedStrings.xml><?xml version="1.0" encoding="utf-8"?>
<sst xmlns="http://schemas.openxmlformats.org/spreadsheetml/2006/main" count="47" uniqueCount="39">
  <si>
    <t>Piper Turbo Arrow III</t>
  </si>
  <si>
    <t>PA28R-201T  -  28R-7803089</t>
  </si>
  <si>
    <t>W&amp;B as of 11/14/2014</t>
  </si>
  <si>
    <t>Weight and Balance Worksheet Template</t>
  </si>
  <si>
    <t>Station</t>
  </si>
  <si>
    <t>Weight</t>
  </si>
  <si>
    <t>Arm</t>
  </si>
  <si>
    <t>Moment</t>
  </si>
  <si>
    <t>Empty Weight</t>
  </si>
  <si>
    <t>Pilot</t>
  </si>
  <si>
    <t>Copilot</t>
  </si>
  <si>
    <t>Gallons</t>
  </si>
  <si>
    <t>Of Avgas</t>
  </si>
  <si>
    <t>Main Tanks (432=Full)</t>
  </si>
  <si>
    <t>Passenger In Seat #3</t>
  </si>
  <si>
    <t>Passenger In Seat #4</t>
  </si>
  <si>
    <t>Rear Baggage (Max 270)</t>
  </si>
  <si>
    <t xml:space="preserve">  Totals</t>
  </si>
  <si>
    <t>Max. Gross Weight</t>
  </si>
  <si>
    <t>Under (Over) Gross</t>
  </si>
  <si>
    <t>Forward</t>
  </si>
  <si>
    <t>CG As</t>
  </si>
  <si>
    <t>Aft CG</t>
  </si>
  <si>
    <t>CG Limit</t>
  </si>
  <si>
    <t>Loaded</t>
  </si>
  <si>
    <t>Limit</t>
  </si>
  <si>
    <t xml:space="preserve">  CG from Datum</t>
  </si>
  <si>
    <t>CG, Inches of Margin</t>
  </si>
  <si>
    <t>Fuel Burn</t>
  </si>
  <si>
    <t>GPH</t>
  </si>
  <si>
    <t>Reserves</t>
  </si>
  <si>
    <t>Hours</t>
  </si>
  <si>
    <t>Total Usable Fuel</t>
  </si>
  <si>
    <t>Endurance</t>
  </si>
  <si>
    <t>TAS (Statute)</t>
  </si>
  <si>
    <t>Distance (Statute)</t>
  </si>
  <si>
    <t>Minimum</t>
  </si>
  <si>
    <t>Maximum</t>
  </si>
  <si>
    <t>Aft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</si>
</sst>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/D/YYYY"/>
    <numFmt numFmtId="166" formatCode="_(* #,##0.00_);_(* \(#,##0.00\);_(* \-??_);_(@_)"/>
    <numFmt numFmtId="167" formatCode="_(* #,##0_);_(* \(#,##0\);_(* \-??_);_(@_)"/>
    <numFmt numFmtId="168" formatCode="0.0_);[RED]\(0.0\)"/>
    <numFmt numFmtId="169" formatCode="_(* #,##0.000_);_(* \(#,##0.000\);_(* \-??_);_(@_)"/>
    <numFmt numFmtId="170" formatCode="_(* #,##0.0_);_(* \(#,##0.0\);_(* \-??_);_(@_)"/>
  </numFmts>
  <fonts count="10">
    <font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6" fontId="1" fillId="0" borderId="0" xfId="15" applyFont="1" applyFill="1" applyBorder="1" applyAlignment="1" applyProtection="1">
      <alignment horizontal="right"/>
      <protection/>
    </xf>
    <xf numFmtId="167" fontId="1" fillId="0" borderId="0" xfId="15" applyNumberFormat="1" applyFont="1" applyFill="1" applyBorder="1" applyAlignment="1" applyProtection="1">
      <alignment/>
      <protection/>
    </xf>
    <xf numFmtId="166" fontId="4" fillId="0" borderId="0" xfId="15" applyFont="1" applyFill="1" applyBorder="1" applyAlignment="1" applyProtection="1">
      <alignment/>
      <protection locked="0"/>
    </xf>
    <xf numFmtId="166" fontId="1" fillId="0" borderId="0" xfId="15" applyFont="1" applyFill="1" applyBorder="1" applyAlignment="1" applyProtection="1">
      <alignment/>
      <protection/>
    </xf>
    <xf numFmtId="164" fontId="1" fillId="0" borderId="0" xfId="0" applyFont="1" applyAlignment="1">
      <alignment horizontal="right"/>
    </xf>
    <xf numFmtId="166" fontId="5" fillId="0" borderId="0" xfId="15" applyFont="1" applyFill="1" applyBorder="1" applyAlignment="1" applyProtection="1">
      <alignment/>
      <protection/>
    </xf>
    <xf numFmtId="167" fontId="4" fillId="0" borderId="0" xfId="15" applyNumberFormat="1" applyFont="1" applyFill="1" applyBorder="1" applyAlignment="1" applyProtection="1">
      <alignment/>
      <protection locked="0"/>
    </xf>
    <xf numFmtId="166" fontId="6" fillId="0" borderId="0" xfId="15" applyFont="1" applyFill="1" applyBorder="1" applyAlignment="1" applyProtection="1">
      <alignment/>
      <protection/>
    </xf>
    <xf numFmtId="164" fontId="7" fillId="0" borderId="0" xfId="0" applyFont="1" applyAlignment="1">
      <alignment horizontal="right"/>
    </xf>
    <xf numFmtId="166" fontId="1" fillId="0" borderId="1" xfId="15" applyFont="1" applyFill="1" applyBorder="1" applyAlignment="1" applyProtection="1">
      <alignment/>
      <protection/>
    </xf>
    <xf numFmtId="168" fontId="1" fillId="0" borderId="0" xfId="15" applyNumberFormat="1" applyFont="1" applyFill="1" applyBorder="1" applyAlignment="1" applyProtection="1">
      <alignment/>
      <protection/>
    </xf>
    <xf numFmtId="166" fontId="2" fillId="0" borderId="0" xfId="15" applyFont="1" applyFill="1" applyBorder="1" applyAlignment="1" applyProtection="1">
      <alignment horizontal="right"/>
      <protection/>
    </xf>
    <xf numFmtId="166" fontId="1" fillId="0" borderId="0" xfId="0" applyNumberFormat="1" applyFont="1" applyAlignment="1">
      <alignment horizontal="right"/>
    </xf>
    <xf numFmtId="169" fontId="8" fillId="0" borderId="0" xfId="15" applyNumberFormat="1" applyFont="1" applyFill="1" applyBorder="1" applyAlignment="1" applyProtection="1">
      <alignment horizontal="right"/>
      <protection/>
    </xf>
    <xf numFmtId="166" fontId="9" fillId="0" borderId="0" xfId="15" applyFont="1" applyFill="1" applyBorder="1" applyAlignment="1" applyProtection="1">
      <alignment horizontal="right"/>
      <protection/>
    </xf>
    <xf numFmtId="164" fontId="8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170" fontId="4" fillId="0" borderId="0" xfId="15" applyNumberFormat="1" applyFont="1" applyFill="1" applyBorder="1" applyAlignment="1" applyProtection="1">
      <alignment/>
      <protection locked="0"/>
    </xf>
    <xf numFmtId="170" fontId="1" fillId="0" borderId="0" xfId="15" applyNumberFormat="1" applyFont="1" applyFill="1" applyBorder="1" applyAlignment="1" applyProtection="1">
      <alignment/>
      <protection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4" fontId="1" fillId="0" borderId="2" xfId="0" applyFont="1" applyBorder="1" applyAlignment="1">
      <alignment/>
    </xf>
    <xf numFmtId="166" fontId="1" fillId="0" borderId="2" xfId="15" applyFont="1" applyFill="1" applyBorder="1" applyAlignment="1" applyProtection="1">
      <alignment horizontal="right"/>
      <protection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right"/>
    </xf>
    <xf numFmtId="166" fontId="1" fillId="0" borderId="3" xfId="15" applyFont="1" applyFill="1" applyBorder="1" applyAlignment="1" applyProtection="1">
      <alignment horizontal="right"/>
      <protection/>
    </xf>
    <xf numFmtId="164" fontId="1" fillId="0" borderId="3" xfId="0" applyFont="1" applyBorder="1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 topLeftCell="A1">
      <selection activeCell="B10" sqref="B10"/>
    </sheetView>
  </sheetViews>
  <sheetFormatPr defaultColWidth="8.88671875" defaultRowHeight="15"/>
  <cols>
    <col min="1" max="1" width="22.3359375" style="0" customWidth="1"/>
    <col min="2" max="2" width="12.77734375" style="0" customWidth="1"/>
    <col min="3" max="3" width="11.77734375" style="0" customWidth="1"/>
    <col min="4" max="4" width="13.4453125" style="0" customWidth="1"/>
    <col min="5" max="5" width="10.10546875" style="0" customWidth="1"/>
    <col min="6" max="6" width="9.99609375" style="0" customWidth="1"/>
  </cols>
  <sheetData>
    <row r="1" spans="1:5" ht="12.75">
      <c r="A1" s="1" t="s">
        <v>0</v>
      </c>
      <c r="B1" s="1"/>
      <c r="C1" s="1"/>
      <c r="D1" s="1"/>
      <c r="E1" s="2"/>
    </row>
    <row r="2" spans="1:5" ht="12.75">
      <c r="A2" s="3" t="s">
        <v>1</v>
      </c>
      <c r="B2" s="3"/>
      <c r="C2" s="3"/>
      <c r="D2" s="3"/>
      <c r="E2" s="2"/>
    </row>
    <row r="3" spans="1:5" ht="12.75">
      <c r="A3" s="4" t="s">
        <v>2</v>
      </c>
      <c r="B3" s="4"/>
      <c r="C3" s="4"/>
      <c r="D3" s="4"/>
      <c r="E3" s="2"/>
    </row>
    <row r="4" spans="1:5" ht="12.75">
      <c r="A4" s="5"/>
      <c r="B4" s="5"/>
      <c r="C4" s="5"/>
      <c r="D4" s="5"/>
      <c r="E4" s="2"/>
    </row>
    <row r="5" spans="1:5" ht="12.75">
      <c r="A5" s="6" t="s">
        <v>3</v>
      </c>
      <c r="B5" s="6"/>
      <c r="C5" s="6"/>
      <c r="D5" s="6"/>
      <c r="E5" s="2"/>
    </row>
    <row r="6" spans="1:5" ht="12.75">
      <c r="A6" s="5"/>
      <c r="B6" s="5"/>
      <c r="C6" s="5"/>
      <c r="D6" s="5"/>
      <c r="E6" s="2"/>
    </row>
    <row r="7" spans="1:5" ht="12.75">
      <c r="A7" s="7" t="s">
        <v>4</v>
      </c>
      <c r="B7" s="8" t="s">
        <v>5</v>
      </c>
      <c r="C7" s="8" t="s">
        <v>6</v>
      </c>
      <c r="D7" s="8" t="s">
        <v>7</v>
      </c>
      <c r="E7" s="2"/>
    </row>
    <row r="8" spans="1:5" ht="12.75">
      <c r="A8" s="2" t="s">
        <v>8</v>
      </c>
      <c r="B8" s="9">
        <v>1838</v>
      </c>
      <c r="C8" s="9">
        <f>+D8/B8</f>
        <v>82.97704026115342</v>
      </c>
      <c r="D8" s="10">
        <v>152511.8</v>
      </c>
      <c r="E8" s="2"/>
    </row>
    <row r="9" spans="1:5" ht="12.75">
      <c r="A9" s="2"/>
      <c r="B9" s="9"/>
      <c r="C9" s="9"/>
      <c r="D9" s="10"/>
      <c r="E9" s="2"/>
    </row>
    <row r="10" spans="1:5" ht="12.75">
      <c r="A10" s="2" t="s">
        <v>9</v>
      </c>
      <c r="B10" s="11">
        <v>200</v>
      </c>
      <c r="C10" s="12">
        <v>80.5</v>
      </c>
      <c r="D10" s="10">
        <f>+C10*B10</f>
        <v>16100</v>
      </c>
      <c r="E10" s="2"/>
    </row>
    <row r="11" spans="1:5" ht="12.75">
      <c r="A11" s="2" t="s">
        <v>10</v>
      </c>
      <c r="B11" s="11">
        <v>200</v>
      </c>
      <c r="C11" s="12">
        <v>80.5</v>
      </c>
      <c r="D11" s="10">
        <f>+C11*B11</f>
        <v>16100</v>
      </c>
      <c r="E11" s="13" t="s">
        <v>11</v>
      </c>
    </row>
    <row r="12" spans="1:5" ht="12.75">
      <c r="A12" s="2"/>
      <c r="B12" s="12"/>
      <c r="C12" s="12"/>
      <c r="D12" s="10"/>
      <c r="E12" s="9" t="s">
        <v>12</v>
      </c>
    </row>
    <row r="13" spans="1:5" ht="12.75">
      <c r="A13" s="2" t="s">
        <v>13</v>
      </c>
      <c r="B13" s="14">
        <f>+E13*6</f>
        <v>462</v>
      </c>
      <c r="C13" s="12">
        <v>95</v>
      </c>
      <c r="D13" s="10">
        <f>+C13*B13</f>
        <v>43890</v>
      </c>
      <c r="E13" s="15">
        <v>77</v>
      </c>
    </row>
    <row r="14" spans="1:5" ht="12.75">
      <c r="A14" s="2"/>
      <c r="B14" s="12"/>
      <c r="C14" s="2"/>
      <c r="D14" s="2"/>
      <c r="E14" s="10"/>
    </row>
    <row r="15" spans="1:5" ht="12.75">
      <c r="A15" s="2" t="s">
        <v>14</v>
      </c>
      <c r="B15" s="11">
        <v>200</v>
      </c>
      <c r="C15" s="12">
        <v>118.1</v>
      </c>
      <c r="D15" s="10">
        <f>+C15*B15</f>
        <v>23620</v>
      </c>
      <c r="E15" s="2"/>
    </row>
    <row r="16" spans="1:5" ht="12.75">
      <c r="A16" s="2" t="s">
        <v>15</v>
      </c>
      <c r="B16" s="11">
        <v>0</v>
      </c>
      <c r="C16" s="12">
        <v>118.1</v>
      </c>
      <c r="D16" s="10">
        <f>+C16*B16</f>
        <v>0</v>
      </c>
      <c r="E16" s="2"/>
    </row>
    <row r="17" spans="1:5" ht="12.75">
      <c r="A17" s="2"/>
      <c r="B17" s="16"/>
      <c r="C17" s="12"/>
      <c r="D17" s="10"/>
      <c r="E17" s="2"/>
    </row>
    <row r="18" spans="1:5" ht="12.75">
      <c r="A18" s="2" t="s">
        <v>16</v>
      </c>
      <c r="B18" s="11">
        <v>0</v>
      </c>
      <c r="C18" s="12">
        <v>142.8</v>
      </c>
      <c r="D18" s="10">
        <f>+C18*B18</f>
        <v>0</v>
      </c>
      <c r="E18" s="2"/>
    </row>
    <row r="19" spans="1:5" ht="12.75">
      <c r="A19" s="2"/>
      <c r="B19" s="12"/>
      <c r="C19" s="2"/>
      <c r="D19" s="10"/>
      <c r="E19" s="2"/>
    </row>
    <row r="20" spans="1:5" ht="12.75">
      <c r="A20" s="8" t="s">
        <v>17</v>
      </c>
      <c r="B20" s="12">
        <f>SUM(B7:B19)</f>
        <v>2900</v>
      </c>
      <c r="C20" s="17">
        <f>IF(B20&lt;=(B21+0.1),"","Over Gross!")</f>
      </c>
      <c r="D20" s="10">
        <f>SUM(D7:D19)</f>
        <v>252221.8</v>
      </c>
      <c r="E20" s="2"/>
    </row>
    <row r="21" spans="1:5" ht="12.75">
      <c r="A21" s="8" t="s">
        <v>18</v>
      </c>
      <c r="B21" s="12">
        <v>2900</v>
      </c>
      <c r="C21" s="2"/>
      <c r="D21" s="2"/>
      <c r="E21" s="2"/>
    </row>
    <row r="22" spans="1:5" ht="12.75">
      <c r="A22" s="8" t="s">
        <v>19</v>
      </c>
      <c r="B22" s="18">
        <f>B21-B20</f>
        <v>0</v>
      </c>
      <c r="C22" s="2">
        <f>IF(B22&gt;0,"",B22/6*-1)</f>
        <v>0</v>
      </c>
      <c r="D22" s="2" t="str">
        <f>IF(B22&gt;0,"Weight OK","Gallons to Leave Off")</f>
        <v>Gallons to Leave Off</v>
      </c>
      <c r="E22" s="2"/>
    </row>
    <row r="23" spans="1:5" ht="12.75">
      <c r="A23" s="8"/>
      <c r="B23" s="19"/>
      <c r="C23" s="2"/>
      <c r="D23" s="2"/>
      <c r="E23" s="2"/>
    </row>
    <row r="24" spans="1:5" ht="12.75">
      <c r="A24" s="8"/>
      <c r="B24" s="20" t="s">
        <v>20</v>
      </c>
      <c r="C24" s="20" t="s">
        <v>21</v>
      </c>
      <c r="D24" s="20" t="s">
        <v>22</v>
      </c>
      <c r="E24" s="2"/>
    </row>
    <row r="25" spans="1:5" ht="12.75">
      <c r="A25" s="8"/>
      <c r="B25" s="20" t="s">
        <v>23</v>
      </c>
      <c r="C25" s="20" t="s">
        <v>24</v>
      </c>
      <c r="D25" s="20" t="s">
        <v>25</v>
      </c>
      <c r="E25" s="2"/>
    </row>
    <row r="26" spans="1:5" ht="12.75">
      <c r="A26" s="8" t="s">
        <v>26</v>
      </c>
      <c r="B26" s="9">
        <f>VLOOKUP($B$20,$A$40:$D$120,2)/VLOOKUP($B$20,$A$40:$D$120,1)</f>
        <v>86</v>
      </c>
      <c r="C26" s="21">
        <f>D20/B20</f>
        <v>86.97303448275862</v>
      </c>
      <c r="D26" s="12">
        <f>VLOOKUP($B$20,$A$40:$D$120,4)/VLOOKUP($B$20,$A$40:$D$120,1)</f>
        <v>90</v>
      </c>
      <c r="E26" s="2"/>
    </row>
    <row r="27" spans="1:5" ht="12.75">
      <c r="A27" s="8" t="s">
        <v>27</v>
      </c>
      <c r="B27" s="22">
        <f>IF(B26&gt;C26,"Beyond Forward CG!",C26-B26)</f>
        <v>0.9730344827586208</v>
      </c>
      <c r="C27" s="23" t="str">
        <f>IF(C26&gt;D26,"",IF(C26&lt;B26,"","Within CG!"))</f>
        <v>Within CG!</v>
      </c>
      <c r="D27" s="22">
        <f>IF(C26&gt;D26,"Beyond Aft CG!",D26-C26)</f>
        <v>3.026965517241379</v>
      </c>
      <c r="E27" s="2"/>
    </row>
    <row r="28" spans="1:5" ht="12.75">
      <c r="A28" s="2"/>
      <c r="B28" s="24"/>
      <c r="C28" s="22"/>
      <c r="D28" s="24"/>
      <c r="E28" s="2"/>
    </row>
    <row r="29" spans="1:5" ht="12.75">
      <c r="A29" s="2"/>
      <c r="B29" s="2"/>
      <c r="C29" s="2"/>
      <c r="D29" s="2"/>
      <c r="E29" s="2"/>
    </row>
    <row r="30" spans="1:5" ht="12.75">
      <c r="A30" s="13" t="s">
        <v>28</v>
      </c>
      <c r="B30" s="15">
        <v>13</v>
      </c>
      <c r="C30" s="25" t="s">
        <v>29</v>
      </c>
      <c r="D30" s="2"/>
      <c r="E30" s="2"/>
    </row>
    <row r="31" spans="1:5" ht="12.75">
      <c r="A31" s="13" t="s">
        <v>30</v>
      </c>
      <c r="B31" s="26">
        <v>0.5</v>
      </c>
      <c r="C31" s="25" t="s">
        <v>31</v>
      </c>
      <c r="D31" s="2"/>
      <c r="E31" s="2"/>
    </row>
    <row r="32" spans="1:5" ht="12.75">
      <c r="A32" s="13" t="s">
        <v>32</v>
      </c>
      <c r="B32" s="27">
        <f>+(B13/6)-6</f>
        <v>71</v>
      </c>
      <c r="C32" s="2" t="s">
        <v>11</v>
      </c>
      <c r="D32" s="2"/>
      <c r="E32" s="2"/>
    </row>
    <row r="33" spans="1:5" ht="12.75">
      <c r="A33" s="13" t="s">
        <v>33</v>
      </c>
      <c r="B33" s="27">
        <f>(B32/B30)-B31</f>
        <v>4.961538461538462</v>
      </c>
      <c r="C33" s="2" t="s">
        <v>31</v>
      </c>
      <c r="D33" s="2"/>
      <c r="E33" s="2"/>
    </row>
    <row r="34" spans="1:5" ht="12.75">
      <c r="A34" s="13" t="s">
        <v>34</v>
      </c>
      <c r="B34" s="15">
        <v>145</v>
      </c>
      <c r="C34" s="2"/>
      <c r="D34" s="2"/>
      <c r="E34" s="28"/>
    </row>
    <row r="35" spans="1:5" ht="12.75">
      <c r="A35" s="13" t="s">
        <v>35</v>
      </c>
      <c r="B35" s="29">
        <f>B33*B34</f>
        <v>719.4230769230769</v>
      </c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30"/>
      <c r="B38" s="31" t="s">
        <v>36</v>
      </c>
      <c r="C38" s="32" t="s">
        <v>20</v>
      </c>
      <c r="D38" s="31" t="s">
        <v>37</v>
      </c>
      <c r="E38" s="32" t="s">
        <v>38</v>
      </c>
    </row>
    <row r="39" spans="1:5" ht="12.75">
      <c r="A39" s="33" t="s">
        <v>5</v>
      </c>
      <c r="B39" s="34" t="s">
        <v>7</v>
      </c>
      <c r="C39" s="35" t="s">
        <v>23</v>
      </c>
      <c r="D39" s="34" t="s">
        <v>7</v>
      </c>
      <c r="E39" s="35" t="s">
        <v>23</v>
      </c>
    </row>
    <row r="40" spans="1:6" ht="12.75">
      <c r="A40" s="2">
        <v>1400</v>
      </c>
      <c r="B40" s="2">
        <f>+A40*C40</f>
        <v>109200</v>
      </c>
      <c r="C40" s="12">
        <v>78</v>
      </c>
      <c r="D40" s="2">
        <f>+A40*E40</f>
        <v>126000</v>
      </c>
      <c r="E40" s="12">
        <v>90</v>
      </c>
      <c r="F40" s="36"/>
    </row>
    <row r="41" spans="1:5" ht="12.75">
      <c r="A41" s="2">
        <f>A40+20</f>
        <v>1420</v>
      </c>
      <c r="B41" s="2">
        <f>+A41*C41</f>
        <v>110760</v>
      </c>
      <c r="C41" s="12">
        <v>78</v>
      </c>
      <c r="D41" s="2">
        <f>+A41*E41</f>
        <v>127800</v>
      </c>
      <c r="E41" s="12">
        <v>90</v>
      </c>
    </row>
    <row r="42" spans="1:5" ht="12.75">
      <c r="A42" s="2">
        <f>A41+20</f>
        <v>1440</v>
      </c>
      <c r="B42" s="2">
        <f>+A42*C42</f>
        <v>112320</v>
      </c>
      <c r="C42" s="12">
        <v>78</v>
      </c>
      <c r="D42" s="2">
        <f>+A42*E42</f>
        <v>129600</v>
      </c>
      <c r="E42" s="12">
        <v>90</v>
      </c>
    </row>
    <row r="43" spans="1:5" ht="12.75">
      <c r="A43" s="2">
        <f>A42+20</f>
        <v>1460</v>
      </c>
      <c r="B43" s="2">
        <f>+A43*C43</f>
        <v>113880</v>
      </c>
      <c r="C43" s="12">
        <v>78</v>
      </c>
      <c r="D43" s="2">
        <f>+A43*E43</f>
        <v>131400</v>
      </c>
      <c r="E43" s="12">
        <v>90</v>
      </c>
    </row>
    <row r="44" spans="1:5" ht="12.75">
      <c r="A44" s="2">
        <f>A43+20</f>
        <v>1480</v>
      </c>
      <c r="B44" s="2">
        <f>+A44*C44</f>
        <v>115440</v>
      </c>
      <c r="C44" s="12">
        <v>78</v>
      </c>
      <c r="D44" s="2">
        <f>+A44*E44</f>
        <v>133200</v>
      </c>
      <c r="E44" s="12">
        <v>90</v>
      </c>
    </row>
    <row r="45" spans="1:5" ht="12.75">
      <c r="A45" s="2">
        <f>A44+20</f>
        <v>1500</v>
      </c>
      <c r="B45" s="2">
        <f>+A45*C45</f>
        <v>117000</v>
      </c>
      <c r="C45" s="12">
        <v>78</v>
      </c>
      <c r="D45" s="2">
        <f>+A45*E45</f>
        <v>135000</v>
      </c>
      <c r="E45" s="12">
        <v>90</v>
      </c>
    </row>
    <row r="46" spans="1:5" ht="12.75">
      <c r="A46" s="2">
        <f>A45+20</f>
        <v>1520</v>
      </c>
      <c r="B46" s="2">
        <f>+A46*C46</f>
        <v>118560</v>
      </c>
      <c r="C46" s="12">
        <v>78</v>
      </c>
      <c r="D46" s="2">
        <f>+A46*E46</f>
        <v>136800</v>
      </c>
      <c r="E46" s="12">
        <v>90</v>
      </c>
    </row>
    <row r="47" spans="1:5" ht="12.75">
      <c r="A47" s="2">
        <f>A46+20</f>
        <v>1540</v>
      </c>
      <c r="B47" s="2">
        <f>+A47*C47</f>
        <v>120120</v>
      </c>
      <c r="C47" s="12">
        <v>78</v>
      </c>
      <c r="D47" s="2">
        <f>+A47*E47</f>
        <v>138600</v>
      </c>
      <c r="E47" s="12">
        <v>90</v>
      </c>
    </row>
    <row r="48" spans="1:5" ht="12.75">
      <c r="A48" s="2">
        <f>A47+20</f>
        <v>1560</v>
      </c>
      <c r="B48" s="2">
        <f>+A48*C48</f>
        <v>121680</v>
      </c>
      <c r="C48" s="12">
        <v>78</v>
      </c>
      <c r="D48" s="2">
        <f>+A48*E48</f>
        <v>140400</v>
      </c>
      <c r="E48" s="12">
        <v>90</v>
      </c>
    </row>
    <row r="49" spans="1:5" ht="12.75">
      <c r="A49" s="2">
        <f>A48+20</f>
        <v>1580</v>
      </c>
      <c r="B49" s="2">
        <f>+A49*C49</f>
        <v>123240</v>
      </c>
      <c r="C49" s="12">
        <v>78</v>
      </c>
      <c r="D49" s="2">
        <f>+A49*E49</f>
        <v>142200</v>
      </c>
      <c r="E49" s="12">
        <v>90</v>
      </c>
    </row>
    <row r="50" spans="1:5" ht="12.75">
      <c r="A50" s="2">
        <f>A49+20</f>
        <v>1600</v>
      </c>
      <c r="B50" s="2">
        <f>+A50*C50</f>
        <v>124800</v>
      </c>
      <c r="C50" s="12">
        <v>78</v>
      </c>
      <c r="D50" s="2">
        <f>+A50*E50</f>
        <v>144000</v>
      </c>
      <c r="E50" s="12">
        <v>90</v>
      </c>
    </row>
    <row r="51" spans="1:5" ht="12.75">
      <c r="A51" s="2">
        <f>A50+20</f>
        <v>1620</v>
      </c>
      <c r="B51" s="2">
        <f>+A51*C51</f>
        <v>126360</v>
      </c>
      <c r="C51" s="12">
        <v>78</v>
      </c>
      <c r="D51" s="2">
        <f>+A51*E51</f>
        <v>145800</v>
      </c>
      <c r="E51" s="12">
        <v>90</v>
      </c>
    </row>
    <row r="52" spans="1:5" ht="12.75">
      <c r="A52" s="2">
        <f>A51+20</f>
        <v>1640</v>
      </c>
      <c r="B52" s="2">
        <f>+A52*C52</f>
        <v>127920</v>
      </c>
      <c r="C52" s="12">
        <v>78</v>
      </c>
      <c r="D52" s="2">
        <f>+A52*E52</f>
        <v>147600</v>
      </c>
      <c r="E52" s="12">
        <v>90</v>
      </c>
    </row>
    <row r="53" spans="1:5" ht="12.75">
      <c r="A53" s="2">
        <f>A52+20</f>
        <v>1660</v>
      </c>
      <c r="B53" s="2">
        <f>+A53*C53</f>
        <v>129480</v>
      </c>
      <c r="C53" s="12">
        <v>78</v>
      </c>
      <c r="D53" s="2">
        <f>+A53*E53</f>
        <v>149400</v>
      </c>
      <c r="E53" s="12">
        <v>90</v>
      </c>
    </row>
    <row r="54" spans="1:5" ht="12.75">
      <c r="A54" s="2">
        <f>A53+20</f>
        <v>1680</v>
      </c>
      <c r="B54" s="2">
        <f>+A54*C54</f>
        <v>131040</v>
      </c>
      <c r="C54" s="12">
        <v>78</v>
      </c>
      <c r="D54" s="2">
        <f>+A54*E54</f>
        <v>151200</v>
      </c>
      <c r="E54" s="12">
        <v>90</v>
      </c>
    </row>
    <row r="55" spans="1:5" ht="12.75">
      <c r="A55" s="2">
        <f>A54+20</f>
        <v>1700</v>
      </c>
      <c r="B55" s="2">
        <f>+A55*C55</f>
        <v>132600</v>
      </c>
      <c r="C55" s="12">
        <v>78</v>
      </c>
      <c r="D55" s="2">
        <f>+A55*E55</f>
        <v>153000</v>
      </c>
      <c r="E55" s="12">
        <v>90</v>
      </c>
    </row>
    <row r="56" spans="1:5" ht="12.75">
      <c r="A56" s="2">
        <f>A55+20</f>
        <v>1720</v>
      </c>
      <c r="B56" s="2">
        <f>+A56*C56</f>
        <v>134160</v>
      </c>
      <c r="C56" s="12">
        <v>78</v>
      </c>
      <c r="D56" s="2">
        <f>+A56*E56</f>
        <v>154800</v>
      </c>
      <c r="E56" s="12">
        <v>90</v>
      </c>
    </row>
    <row r="57" spans="1:5" ht="12.75">
      <c r="A57" s="2">
        <f>A56+20</f>
        <v>1740</v>
      </c>
      <c r="B57" s="2">
        <f>+A57*C57</f>
        <v>135720</v>
      </c>
      <c r="C57" s="12">
        <v>78</v>
      </c>
      <c r="D57" s="2">
        <f>+A57*E57</f>
        <v>156600</v>
      </c>
      <c r="E57" s="12">
        <v>90</v>
      </c>
    </row>
    <row r="58" spans="1:5" ht="12.75">
      <c r="A58" s="2">
        <f>A57+20</f>
        <v>1760</v>
      </c>
      <c r="B58" s="2">
        <f>+A58*C58</f>
        <v>137280</v>
      </c>
      <c r="C58" s="12">
        <v>78</v>
      </c>
      <c r="D58" s="2">
        <f>+A58*E58</f>
        <v>158400</v>
      </c>
      <c r="E58" s="12">
        <v>90</v>
      </c>
    </row>
    <row r="59" spans="1:5" ht="12.75">
      <c r="A59" s="2">
        <f>A58+20</f>
        <v>1780</v>
      </c>
      <c r="B59" s="2">
        <f>+A59*C59</f>
        <v>138840</v>
      </c>
      <c r="C59" s="12">
        <v>78</v>
      </c>
      <c r="D59" s="2">
        <f>+A59*E59</f>
        <v>160200</v>
      </c>
      <c r="E59" s="12">
        <v>90</v>
      </c>
    </row>
    <row r="60" spans="1:5" ht="12.75">
      <c r="A60" s="2">
        <f>A59+20</f>
        <v>1800</v>
      </c>
      <c r="B60" s="2">
        <f>+A60*C60</f>
        <v>140400</v>
      </c>
      <c r="C60" s="12">
        <v>78</v>
      </c>
      <c r="D60" s="2">
        <f>+A60*E60</f>
        <v>162000</v>
      </c>
      <c r="E60" s="12">
        <v>90</v>
      </c>
    </row>
    <row r="61" spans="1:5" ht="12.75">
      <c r="A61" s="2">
        <f>A60+20</f>
        <v>1820</v>
      </c>
      <c r="B61" s="2">
        <f>+A61*C61</f>
        <v>141960</v>
      </c>
      <c r="C61" s="12">
        <v>78</v>
      </c>
      <c r="D61" s="2">
        <f>+A61*E61</f>
        <v>163800</v>
      </c>
      <c r="E61" s="12">
        <v>90</v>
      </c>
    </row>
    <row r="62" spans="1:5" ht="12.75">
      <c r="A62" s="2">
        <f>A61+20</f>
        <v>1840</v>
      </c>
      <c r="B62" s="2">
        <f>+A62*C62</f>
        <v>143520</v>
      </c>
      <c r="C62" s="12">
        <v>78</v>
      </c>
      <c r="D62" s="2">
        <f>+A62*E62</f>
        <v>165600</v>
      </c>
      <c r="E62" s="12">
        <v>90</v>
      </c>
    </row>
    <row r="63" spans="1:5" ht="12.75">
      <c r="A63" s="2">
        <f>A62+20</f>
        <v>1860</v>
      </c>
      <c r="B63" s="2">
        <f>+A63*C63</f>
        <v>145080</v>
      </c>
      <c r="C63" s="12">
        <v>78</v>
      </c>
      <c r="D63" s="2">
        <f>+A63*E63</f>
        <v>167400</v>
      </c>
      <c r="E63" s="12">
        <v>90</v>
      </c>
    </row>
    <row r="64" spans="1:5" ht="12.75">
      <c r="A64" s="2">
        <f>A63+20</f>
        <v>1880</v>
      </c>
      <c r="B64" s="2">
        <f>+A64*C64</f>
        <v>146640</v>
      </c>
      <c r="C64" s="12">
        <v>78</v>
      </c>
      <c r="D64" s="2">
        <f>+A64*E64</f>
        <v>169200</v>
      </c>
      <c r="E64" s="12">
        <v>90</v>
      </c>
    </row>
    <row r="65" spans="1:5" ht="12.75">
      <c r="A65" s="2">
        <f>A64+20</f>
        <v>1900</v>
      </c>
      <c r="B65" s="2">
        <f>+A65*C65</f>
        <v>148200</v>
      </c>
      <c r="C65" s="12">
        <v>78</v>
      </c>
      <c r="D65" s="2">
        <f>+A65*E65</f>
        <v>171000</v>
      </c>
      <c r="E65" s="12">
        <v>90</v>
      </c>
    </row>
    <row r="66" spans="1:5" ht="12.75">
      <c r="A66" s="2">
        <f>A65+20</f>
        <v>1920</v>
      </c>
      <c r="B66" s="2">
        <f>+A66*C66</f>
        <v>149760</v>
      </c>
      <c r="C66" s="12">
        <v>78</v>
      </c>
      <c r="D66" s="2">
        <f>+A66*E66</f>
        <v>172800</v>
      </c>
      <c r="E66" s="12">
        <v>90</v>
      </c>
    </row>
    <row r="67" spans="1:5" ht="12.75">
      <c r="A67" s="2">
        <f>A66+20</f>
        <v>1940</v>
      </c>
      <c r="B67" s="2">
        <f>+A67*C67</f>
        <v>151320</v>
      </c>
      <c r="C67" s="12">
        <v>78</v>
      </c>
      <c r="D67" s="2">
        <f>+A67*E67</f>
        <v>174600</v>
      </c>
      <c r="E67" s="12">
        <v>90</v>
      </c>
    </row>
    <row r="68" spans="1:5" ht="12.75">
      <c r="A68" s="2">
        <f>A67+20</f>
        <v>1960</v>
      </c>
      <c r="B68" s="2">
        <f>+A68*C68</f>
        <v>152880</v>
      </c>
      <c r="C68" s="12">
        <v>78</v>
      </c>
      <c r="D68" s="2">
        <f>+A68*E68</f>
        <v>176400</v>
      </c>
      <c r="E68" s="12">
        <v>90</v>
      </c>
    </row>
    <row r="69" spans="1:5" ht="12.75">
      <c r="A69" s="2">
        <f>A68+20</f>
        <v>1980</v>
      </c>
      <c r="B69" s="2">
        <f>+A69*C69</f>
        <v>154440</v>
      </c>
      <c r="C69" s="12">
        <v>78</v>
      </c>
      <c r="D69" s="2">
        <f>+A69*E69</f>
        <v>178200</v>
      </c>
      <c r="E69" s="12">
        <v>90</v>
      </c>
    </row>
    <row r="70" spans="1:5" ht="12.75">
      <c r="A70" s="2">
        <f>A69+20</f>
        <v>2000</v>
      </c>
      <c r="B70" s="2">
        <f>+A70*C70</f>
        <v>156000</v>
      </c>
      <c r="C70" s="12">
        <v>78</v>
      </c>
      <c r="D70" s="2">
        <f>+A70*E70</f>
        <v>180000</v>
      </c>
      <c r="E70" s="12">
        <v>90</v>
      </c>
    </row>
    <row r="71" spans="1:5" ht="12.75">
      <c r="A71" s="2">
        <f>A70+20</f>
        <v>2020</v>
      </c>
      <c r="B71" s="2">
        <f>+A71*C71</f>
        <v>157560</v>
      </c>
      <c r="C71" s="12">
        <v>78</v>
      </c>
      <c r="D71" s="2">
        <f>+A71*E71</f>
        <v>181800</v>
      </c>
      <c r="E71" s="12">
        <v>90</v>
      </c>
    </row>
    <row r="72" spans="1:5" ht="12.75">
      <c r="A72" s="2">
        <f>A71+20</f>
        <v>2040</v>
      </c>
      <c r="B72" s="2">
        <f>+A72*C72</f>
        <v>159120</v>
      </c>
      <c r="C72" s="12">
        <v>78</v>
      </c>
      <c r="D72" s="2">
        <f>+A72*E72</f>
        <v>183600</v>
      </c>
      <c r="E72" s="12">
        <v>90</v>
      </c>
    </row>
    <row r="73" spans="1:5" ht="12.75">
      <c r="A73" s="2">
        <f>A72+20</f>
        <v>2060</v>
      </c>
      <c r="B73" s="2">
        <f>+A73*C73</f>
        <v>160680</v>
      </c>
      <c r="C73" s="12">
        <v>78</v>
      </c>
      <c r="D73" s="2">
        <f>+A73*E73</f>
        <v>185400</v>
      </c>
      <c r="E73" s="12">
        <v>90</v>
      </c>
    </row>
    <row r="74" spans="1:5" ht="12.75">
      <c r="A74" s="2">
        <f>A73+20</f>
        <v>2080</v>
      </c>
      <c r="B74" s="2">
        <f>+A74*C74</f>
        <v>162240</v>
      </c>
      <c r="C74" s="12">
        <v>78</v>
      </c>
      <c r="D74" s="2">
        <f>+A74*E74</f>
        <v>187200</v>
      </c>
      <c r="E74" s="12">
        <v>90</v>
      </c>
    </row>
    <row r="75" spans="1:5" ht="12.75">
      <c r="A75" s="2">
        <f>A74+20</f>
        <v>2100</v>
      </c>
      <c r="B75" s="2">
        <f>+A75*C75</f>
        <v>163800</v>
      </c>
      <c r="C75" s="12">
        <v>78</v>
      </c>
      <c r="D75" s="2">
        <f>+A75*E75</f>
        <v>189000</v>
      </c>
      <c r="E75" s="12">
        <v>90</v>
      </c>
    </row>
    <row r="76" spans="1:5" ht="12.75">
      <c r="A76" s="2">
        <f>A75+20</f>
        <v>2120</v>
      </c>
      <c r="B76" s="2">
        <f>+A76*C76</f>
        <v>165360</v>
      </c>
      <c r="C76" s="12">
        <v>78</v>
      </c>
      <c r="D76" s="2">
        <f>+A76*E76</f>
        <v>190800</v>
      </c>
      <c r="E76" s="12">
        <v>90</v>
      </c>
    </row>
    <row r="77" spans="1:5" ht="12.75">
      <c r="A77" s="2">
        <f>A76+20</f>
        <v>2140</v>
      </c>
      <c r="B77" s="2">
        <f>+A77*C77</f>
        <v>166920</v>
      </c>
      <c r="C77" s="12">
        <v>78</v>
      </c>
      <c r="D77" s="2">
        <f>+A77*E77</f>
        <v>192600</v>
      </c>
      <c r="E77" s="12">
        <v>90</v>
      </c>
    </row>
    <row r="78" spans="1:5" ht="12.75">
      <c r="A78" s="2">
        <f>A77+20</f>
        <v>2160</v>
      </c>
      <c r="B78" s="2">
        <f>+A78*C78</f>
        <v>168480</v>
      </c>
      <c r="C78" s="12">
        <v>78</v>
      </c>
      <c r="D78" s="2">
        <f>+A78*E78</f>
        <v>194400</v>
      </c>
      <c r="E78" s="12">
        <v>90</v>
      </c>
    </row>
    <row r="79" spans="1:5" ht="12.75">
      <c r="A79" s="2">
        <f>A78+20</f>
        <v>2180</v>
      </c>
      <c r="B79" s="2">
        <f>+A79*C79</f>
        <v>170040</v>
      </c>
      <c r="C79" s="12">
        <v>78</v>
      </c>
      <c r="D79" s="2">
        <f>+A79*E79</f>
        <v>196200</v>
      </c>
      <c r="E79" s="12">
        <v>90</v>
      </c>
    </row>
    <row r="80" spans="1:5" ht="12.75">
      <c r="A80" s="2">
        <f>A79+20</f>
        <v>2200</v>
      </c>
      <c r="B80" s="2">
        <f>+A80*C80</f>
        <v>171600</v>
      </c>
      <c r="C80" s="12">
        <v>78</v>
      </c>
      <c r="D80" s="2">
        <f>+A80*E80</f>
        <v>198000</v>
      </c>
      <c r="E80" s="12">
        <v>90</v>
      </c>
    </row>
    <row r="81" spans="1:5" ht="12.75">
      <c r="A81" s="2">
        <f>A80+20</f>
        <v>2220</v>
      </c>
      <c r="B81" s="2">
        <f>+A81*C81</f>
        <v>173160</v>
      </c>
      <c r="C81" s="12">
        <v>78</v>
      </c>
      <c r="D81" s="2">
        <f>+A81*E81</f>
        <v>199800</v>
      </c>
      <c r="E81" s="12">
        <v>90</v>
      </c>
    </row>
    <row r="82" spans="1:5" ht="12.75">
      <c r="A82" s="2">
        <f>A81+20</f>
        <v>2240</v>
      </c>
      <c r="B82" s="2">
        <f>+A82*C82</f>
        <v>174720</v>
      </c>
      <c r="C82" s="12">
        <v>78</v>
      </c>
      <c r="D82" s="2">
        <f>+A82*E82</f>
        <v>201600</v>
      </c>
      <c r="E82" s="12">
        <v>90</v>
      </c>
    </row>
    <row r="83" spans="1:5" ht="12.75">
      <c r="A83" s="2">
        <f>A82+20</f>
        <v>2260</v>
      </c>
      <c r="B83" s="2">
        <f>+A83*C83</f>
        <v>176845</v>
      </c>
      <c r="C83" s="12">
        <f>+C82+((86-78)/32)</f>
        <v>78.25</v>
      </c>
      <c r="D83" s="2">
        <f>+A83*E83</f>
        <v>203400</v>
      </c>
      <c r="E83" s="12">
        <v>90</v>
      </c>
    </row>
    <row r="84" spans="1:5" ht="12.75">
      <c r="A84" s="2">
        <f>A83+20</f>
        <v>2280</v>
      </c>
      <c r="B84" s="2">
        <f>+A84*C84</f>
        <v>178980</v>
      </c>
      <c r="C84" s="12">
        <f>+C83+((86-78)/32)</f>
        <v>78.5</v>
      </c>
      <c r="D84" s="2">
        <f>+A84*E84</f>
        <v>205200</v>
      </c>
      <c r="E84" s="12">
        <v>90</v>
      </c>
    </row>
    <row r="85" spans="1:5" ht="12.75">
      <c r="A85" s="2">
        <f>A84+20</f>
        <v>2300</v>
      </c>
      <c r="B85" s="2">
        <f>+A85*C85</f>
        <v>181125</v>
      </c>
      <c r="C85" s="12">
        <f>+C84+((86-78)/32)</f>
        <v>78.75</v>
      </c>
      <c r="D85" s="2">
        <f>+A85*E85</f>
        <v>207000</v>
      </c>
      <c r="E85" s="12">
        <v>90</v>
      </c>
    </row>
    <row r="86" spans="1:5" ht="12.75">
      <c r="A86" s="2">
        <f>A85+20</f>
        <v>2320</v>
      </c>
      <c r="B86" s="2">
        <f>+A86*C86</f>
        <v>183280</v>
      </c>
      <c r="C86" s="12">
        <f>+C85+((86-78)/32)</f>
        <v>79</v>
      </c>
      <c r="D86" s="2">
        <f>+A86*E86</f>
        <v>208800</v>
      </c>
      <c r="E86" s="12">
        <v>90</v>
      </c>
    </row>
    <row r="87" spans="1:5" ht="12.75">
      <c r="A87" s="2">
        <f>A86+20</f>
        <v>2340</v>
      </c>
      <c r="B87" s="2">
        <f>+A87*C87</f>
        <v>185445</v>
      </c>
      <c r="C87" s="12">
        <f>+C86+((86-78)/32)</f>
        <v>79.25</v>
      </c>
      <c r="D87" s="2">
        <f>+A87*E87</f>
        <v>210600</v>
      </c>
      <c r="E87" s="12">
        <v>90</v>
      </c>
    </row>
    <row r="88" spans="1:5" ht="12.75">
      <c r="A88" s="2">
        <f>A87+20</f>
        <v>2360</v>
      </c>
      <c r="B88" s="2">
        <f>+A88*C88</f>
        <v>187620</v>
      </c>
      <c r="C88" s="12">
        <f>+C87+((86-78)/32)</f>
        <v>79.5</v>
      </c>
      <c r="D88" s="2">
        <f>+A88*E88</f>
        <v>212400</v>
      </c>
      <c r="E88" s="12">
        <v>90</v>
      </c>
    </row>
    <row r="89" spans="1:5" ht="12.75">
      <c r="A89" s="2">
        <f>A88+20</f>
        <v>2380</v>
      </c>
      <c r="B89" s="2">
        <f>+A89*C89</f>
        <v>189805</v>
      </c>
      <c r="C89" s="12">
        <f>+C88+((86-78)/32)</f>
        <v>79.75</v>
      </c>
      <c r="D89" s="2">
        <f>+A89*E89</f>
        <v>214200</v>
      </c>
      <c r="E89" s="12">
        <v>90</v>
      </c>
    </row>
    <row r="90" spans="1:5" ht="12.75">
      <c r="A90" s="2">
        <f>A89+20</f>
        <v>2400</v>
      </c>
      <c r="B90" s="2">
        <f>+A90*C90</f>
        <v>192000</v>
      </c>
      <c r="C90" s="12">
        <f>+C89+((86-78)/32)</f>
        <v>80</v>
      </c>
      <c r="D90" s="2">
        <f>+A90*E90</f>
        <v>216000</v>
      </c>
      <c r="E90" s="12">
        <v>90</v>
      </c>
    </row>
    <row r="91" spans="1:5" ht="12.75">
      <c r="A91" s="2">
        <f>A90+20</f>
        <v>2420</v>
      </c>
      <c r="B91" s="2">
        <f>+A91*C91</f>
        <v>194205</v>
      </c>
      <c r="C91" s="12">
        <f>+C90+((86-78)/32)</f>
        <v>80.25</v>
      </c>
      <c r="D91" s="2">
        <f>+A91*E91</f>
        <v>217800</v>
      </c>
      <c r="E91" s="12">
        <v>90</v>
      </c>
    </row>
    <row r="92" spans="1:5" ht="12.75">
      <c r="A92" s="2">
        <f>A91+20</f>
        <v>2440</v>
      </c>
      <c r="B92" s="2">
        <f>+A92*C92</f>
        <v>196420</v>
      </c>
      <c r="C92" s="12">
        <f>+C91+((86-78)/32)</f>
        <v>80.5</v>
      </c>
      <c r="D92" s="2">
        <f>+A92*E92</f>
        <v>219600</v>
      </c>
      <c r="E92" s="12">
        <v>90</v>
      </c>
    </row>
    <row r="93" spans="1:5" ht="12.75">
      <c r="A93" s="2">
        <f>A92+20</f>
        <v>2460</v>
      </c>
      <c r="B93" s="2">
        <f>+A93*C93</f>
        <v>198645</v>
      </c>
      <c r="C93" s="12">
        <f>+C92+((86-78)/32)</f>
        <v>80.75</v>
      </c>
      <c r="D93" s="2">
        <f>+A93*E93</f>
        <v>221400</v>
      </c>
      <c r="E93" s="12">
        <v>90</v>
      </c>
    </row>
    <row r="94" spans="1:5" ht="12.75">
      <c r="A94" s="2">
        <f>A93+20</f>
        <v>2480</v>
      </c>
      <c r="B94" s="2">
        <f>+A94*C94</f>
        <v>200880</v>
      </c>
      <c r="C94" s="12">
        <f>+C93+((86-78)/32)</f>
        <v>81</v>
      </c>
      <c r="D94" s="2">
        <f>+A94*E94</f>
        <v>223200</v>
      </c>
      <c r="E94" s="12">
        <v>90</v>
      </c>
    </row>
    <row r="95" spans="1:5" ht="12.75">
      <c r="A95" s="2">
        <f>A94+20</f>
        <v>2500</v>
      </c>
      <c r="B95" s="2">
        <f>+A95*C95</f>
        <v>203125</v>
      </c>
      <c r="C95" s="12">
        <f>+C94+((86-78)/32)</f>
        <v>81.25</v>
      </c>
      <c r="D95" s="2">
        <f>+A95*E95</f>
        <v>225000</v>
      </c>
      <c r="E95" s="12">
        <v>90</v>
      </c>
    </row>
    <row r="96" spans="1:5" ht="12.75">
      <c r="A96" s="2">
        <f>A95+20</f>
        <v>2520</v>
      </c>
      <c r="B96" s="2">
        <f>+A96*C96</f>
        <v>205380</v>
      </c>
      <c r="C96" s="12">
        <f>+C95+((86-78)/32)</f>
        <v>81.5</v>
      </c>
      <c r="D96" s="2">
        <f>+A96*E96</f>
        <v>226800</v>
      </c>
      <c r="E96" s="12">
        <v>90</v>
      </c>
    </row>
    <row r="97" spans="1:5" ht="12.75">
      <c r="A97" s="2">
        <f>A96+20</f>
        <v>2540</v>
      </c>
      <c r="B97" s="2">
        <f>+A97*C97</f>
        <v>207645</v>
      </c>
      <c r="C97" s="12">
        <f>+C96+((86-78)/32)</f>
        <v>81.75</v>
      </c>
      <c r="D97" s="2">
        <f>+A97*E97</f>
        <v>228600</v>
      </c>
      <c r="E97" s="12">
        <v>90</v>
      </c>
    </row>
    <row r="98" spans="1:5" ht="12.75">
      <c r="A98" s="2">
        <f>A97+20</f>
        <v>2560</v>
      </c>
      <c r="B98" s="2">
        <f>+A98*C98</f>
        <v>209920</v>
      </c>
      <c r="C98" s="12">
        <f>+C97+((86-78)/32)</f>
        <v>82</v>
      </c>
      <c r="D98" s="2">
        <f>+A98*E98</f>
        <v>230400</v>
      </c>
      <c r="E98" s="12">
        <v>90</v>
      </c>
    </row>
    <row r="99" spans="1:5" ht="12.75">
      <c r="A99" s="2">
        <f>A98+20</f>
        <v>2580</v>
      </c>
      <c r="B99" s="2">
        <f>+A99*C99</f>
        <v>212205</v>
      </c>
      <c r="C99" s="12">
        <f>+C98+((86-78)/32)</f>
        <v>82.25</v>
      </c>
      <c r="D99" s="2">
        <f>+A99*E99</f>
        <v>232200</v>
      </c>
      <c r="E99" s="12">
        <v>90</v>
      </c>
    </row>
    <row r="100" spans="1:5" ht="12.75">
      <c r="A100" s="2">
        <f>A99+20</f>
        <v>2600</v>
      </c>
      <c r="B100" s="2">
        <f>+A100*C100</f>
        <v>214500</v>
      </c>
      <c r="C100" s="12">
        <f>+C99+((86-78)/32)</f>
        <v>82.5</v>
      </c>
      <c r="D100" s="2">
        <f>+A100*E100</f>
        <v>234000</v>
      </c>
      <c r="E100" s="12">
        <v>90</v>
      </c>
    </row>
    <row r="101" spans="1:5" ht="12.75">
      <c r="A101" s="2">
        <f>A100+20</f>
        <v>2620</v>
      </c>
      <c r="B101" s="2">
        <f>+A101*C101</f>
        <v>216805</v>
      </c>
      <c r="C101" s="12">
        <f>+C100+((86-78)/32)</f>
        <v>82.75</v>
      </c>
      <c r="D101" s="2">
        <f>+A101*E101</f>
        <v>235800</v>
      </c>
      <c r="E101" s="12">
        <v>90</v>
      </c>
    </row>
    <row r="102" spans="1:5" ht="12.75">
      <c r="A102" s="2">
        <f>A101+20</f>
        <v>2640</v>
      </c>
      <c r="B102" s="2">
        <f>+A102*C102</f>
        <v>219120</v>
      </c>
      <c r="C102" s="12">
        <f>+C101+((86-78)/32)</f>
        <v>83</v>
      </c>
      <c r="D102" s="2">
        <f>+A102*E102</f>
        <v>237600</v>
      </c>
      <c r="E102" s="12">
        <v>90</v>
      </c>
    </row>
    <row r="103" spans="1:5" ht="12.75">
      <c r="A103" s="2">
        <f>A102+20</f>
        <v>2660</v>
      </c>
      <c r="B103" s="2">
        <f>+A103*C103</f>
        <v>221445</v>
      </c>
      <c r="C103" s="12">
        <f>+C102+((86-78)/32)</f>
        <v>83.25</v>
      </c>
      <c r="D103" s="2">
        <f>+A103*E103</f>
        <v>239400</v>
      </c>
      <c r="E103" s="12">
        <v>90</v>
      </c>
    </row>
    <row r="104" spans="1:5" ht="12.75">
      <c r="A104" s="2">
        <f>A103+20</f>
        <v>2680</v>
      </c>
      <c r="B104" s="2">
        <f>+A104*C104</f>
        <v>223780</v>
      </c>
      <c r="C104" s="12">
        <f>+C103+((86-78)/32)</f>
        <v>83.5</v>
      </c>
      <c r="D104" s="2">
        <f>+A104*E104</f>
        <v>241200</v>
      </c>
      <c r="E104" s="12">
        <v>90</v>
      </c>
    </row>
    <row r="105" spans="1:5" ht="12.75">
      <c r="A105" s="2">
        <f>A104+20</f>
        <v>2700</v>
      </c>
      <c r="B105" s="2">
        <f>+A105*C105</f>
        <v>226125</v>
      </c>
      <c r="C105" s="12">
        <f>+C104+((86-78)/32)</f>
        <v>83.75</v>
      </c>
      <c r="D105" s="2">
        <f>+A105*E105</f>
        <v>243000</v>
      </c>
      <c r="E105" s="12">
        <v>90</v>
      </c>
    </row>
    <row r="106" spans="1:5" ht="12.75">
      <c r="A106" s="2">
        <f>A105+20</f>
        <v>2720</v>
      </c>
      <c r="B106" s="2">
        <f>+A106*C106</f>
        <v>228480</v>
      </c>
      <c r="C106" s="12">
        <f>+C105+((86-78)/32)</f>
        <v>84</v>
      </c>
      <c r="D106" s="2">
        <f>+A106*E106</f>
        <v>244800</v>
      </c>
      <c r="E106" s="12">
        <v>90</v>
      </c>
    </row>
    <row r="107" spans="1:5" ht="12.75">
      <c r="A107" s="2">
        <f>A106+20</f>
        <v>2740</v>
      </c>
      <c r="B107" s="2">
        <f>+A107*C107</f>
        <v>230845</v>
      </c>
      <c r="C107" s="12">
        <f>+C106+((86-78)/32)</f>
        <v>84.25</v>
      </c>
      <c r="D107" s="2">
        <f>+A107*E107</f>
        <v>246600</v>
      </c>
      <c r="E107" s="12">
        <v>90</v>
      </c>
    </row>
    <row r="108" spans="1:5" ht="12.75">
      <c r="A108" s="2">
        <f>A107+20</f>
        <v>2760</v>
      </c>
      <c r="B108" s="2">
        <f>+A108*C108</f>
        <v>233220</v>
      </c>
      <c r="C108" s="12">
        <f>+C107+((86-78)/32)</f>
        <v>84.5</v>
      </c>
      <c r="D108" s="2">
        <f>+A108*E108</f>
        <v>248400</v>
      </c>
      <c r="E108" s="12">
        <v>90</v>
      </c>
    </row>
    <row r="109" spans="1:5" ht="12.75">
      <c r="A109" s="2">
        <f>A108+20</f>
        <v>2780</v>
      </c>
      <c r="B109" s="2">
        <f>+A109*C109</f>
        <v>235605</v>
      </c>
      <c r="C109" s="12">
        <f>+C108+((86-78)/32)</f>
        <v>84.75</v>
      </c>
      <c r="D109" s="2">
        <f>+A109*E109</f>
        <v>250200</v>
      </c>
      <c r="E109" s="12">
        <v>90</v>
      </c>
    </row>
    <row r="110" spans="1:5" ht="12.75">
      <c r="A110" s="2">
        <f>A109+20</f>
        <v>2800</v>
      </c>
      <c r="B110" s="2">
        <f>+A110*C110</f>
        <v>238000</v>
      </c>
      <c r="C110" s="12">
        <f>+C109+((86-78)/32)</f>
        <v>85</v>
      </c>
      <c r="D110" s="2">
        <f>+A110*E110</f>
        <v>252000</v>
      </c>
      <c r="E110" s="12">
        <v>90</v>
      </c>
    </row>
    <row r="111" spans="1:5" ht="12.75">
      <c r="A111" s="2">
        <f>A110+20</f>
        <v>2820</v>
      </c>
      <c r="B111" s="2">
        <f>+A111*C111</f>
        <v>240405</v>
      </c>
      <c r="C111" s="12">
        <f>+C110+((86-78)/32)</f>
        <v>85.25</v>
      </c>
      <c r="D111" s="2">
        <f>+A111*E111</f>
        <v>253800</v>
      </c>
      <c r="E111" s="12">
        <v>90</v>
      </c>
    </row>
    <row r="112" spans="1:5" ht="12.75">
      <c r="A112" s="2">
        <f>A111+20</f>
        <v>2840</v>
      </c>
      <c r="B112" s="2">
        <f>+A112*C112</f>
        <v>242820</v>
      </c>
      <c r="C112" s="12">
        <f>+C111+((86-78)/32)</f>
        <v>85.5</v>
      </c>
      <c r="D112" s="2">
        <f>+A112*E112</f>
        <v>255600</v>
      </c>
      <c r="E112" s="12">
        <v>90</v>
      </c>
    </row>
    <row r="113" spans="1:5" ht="12.75">
      <c r="A113" s="2">
        <f>A112+20</f>
        <v>2860</v>
      </c>
      <c r="B113" s="2">
        <f>+A113*C113</f>
        <v>245245</v>
      </c>
      <c r="C113" s="12">
        <f>+C112+((86-78)/32)</f>
        <v>85.75</v>
      </c>
      <c r="D113" s="2">
        <f>+A113*E113</f>
        <v>257400</v>
      </c>
      <c r="E113" s="12">
        <v>90</v>
      </c>
    </row>
    <row r="114" spans="1:5" ht="12.75">
      <c r="A114" s="2">
        <f>A113+20</f>
        <v>2880</v>
      </c>
      <c r="B114" s="2">
        <f>+A114*C114</f>
        <v>247680</v>
      </c>
      <c r="C114" s="12">
        <f>+C113+((86-78)/32)</f>
        <v>86</v>
      </c>
      <c r="D114" s="2">
        <f>+A114*E114</f>
        <v>259200</v>
      </c>
      <c r="E114" s="12">
        <v>90</v>
      </c>
    </row>
    <row r="115" spans="1:5" ht="12.75">
      <c r="A115" s="2">
        <f>A114+20</f>
        <v>2900</v>
      </c>
      <c r="B115" s="2">
        <f>+A115*C115</f>
        <v>249400</v>
      </c>
      <c r="C115" s="12">
        <v>86</v>
      </c>
      <c r="D115" s="2">
        <f>+A115*E115</f>
        <v>261000</v>
      </c>
      <c r="E115" s="12">
        <v>90</v>
      </c>
    </row>
    <row r="116" spans="1:5" ht="12.75">
      <c r="A116" s="2">
        <f>A115+20</f>
        <v>2920</v>
      </c>
      <c r="B116" s="2">
        <f>+A116*C116</f>
        <v>251120</v>
      </c>
      <c r="C116" s="12">
        <v>86</v>
      </c>
      <c r="D116" s="2">
        <f>+A116*E116</f>
        <v>262800</v>
      </c>
      <c r="E116" s="12">
        <v>90</v>
      </c>
    </row>
    <row r="117" spans="1:5" ht="12.75">
      <c r="A117" s="2">
        <f>A116+20</f>
        <v>2940</v>
      </c>
      <c r="B117" s="2">
        <f>+A117*C117</f>
        <v>252840</v>
      </c>
      <c r="C117" s="12">
        <v>86</v>
      </c>
      <c r="D117" s="2">
        <f>+A117*E117</f>
        <v>264600</v>
      </c>
      <c r="E117" s="12">
        <v>90</v>
      </c>
    </row>
    <row r="118" spans="1:5" ht="12.75">
      <c r="A118" s="2">
        <f>A117+20</f>
        <v>2960</v>
      </c>
      <c r="B118" s="2">
        <f>+A118*C118</f>
        <v>254560</v>
      </c>
      <c r="C118" s="12">
        <v>86</v>
      </c>
      <c r="D118" s="2">
        <f>+A118*E118</f>
        <v>266400</v>
      </c>
      <c r="E118" s="12">
        <v>90</v>
      </c>
    </row>
    <row r="119" spans="1:5" ht="12.75">
      <c r="A119" s="2">
        <f>A118+20</f>
        <v>2980</v>
      </c>
      <c r="B119" s="2">
        <f>+A119*C119</f>
        <v>256280</v>
      </c>
      <c r="C119" s="12">
        <v>86</v>
      </c>
      <c r="D119" s="2">
        <f>+A119*E119</f>
        <v>268200</v>
      </c>
      <c r="E119" s="12">
        <v>90</v>
      </c>
    </row>
    <row r="120" spans="1:5" ht="12.75">
      <c r="A120" s="2">
        <f>A119+20</f>
        <v>3000</v>
      </c>
      <c r="B120" s="2">
        <f>+A120*C120</f>
        <v>258000</v>
      </c>
      <c r="C120" s="12">
        <v>86</v>
      </c>
      <c r="D120" s="2">
        <f>+A120*E120</f>
        <v>270000</v>
      </c>
      <c r="E120" s="12">
        <v>90</v>
      </c>
    </row>
  </sheetData>
  <sheetProtection sheet="1" selectLockedCells="1"/>
  <mergeCells count="4">
    <mergeCell ref="A1:D1"/>
    <mergeCell ref="A2:D2"/>
    <mergeCell ref="A3:D3"/>
    <mergeCell ref="A5:D5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4453125" defaultRowHeight="15"/>
  <cols>
    <col min="1" max="16384" width="11.44531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4453125" defaultRowHeight="15"/>
  <cols>
    <col min="1" max="16384" width="11.44531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Woolstenhulme</dc:creator>
  <cp:keywords/>
  <dc:description/>
  <cp:lastModifiedBy>Steve Woolstenhulme</cp:lastModifiedBy>
  <cp:lastPrinted>2014-04-26T20:58:39Z</cp:lastPrinted>
  <dcterms:created xsi:type="dcterms:W3CDTF">1999-01-03T00:39:20Z</dcterms:created>
  <dcterms:modified xsi:type="dcterms:W3CDTF">2014-11-15T20:55:23Z</dcterms:modified>
  <cp:category/>
  <cp:version/>
  <cp:contentType/>
  <cp:contentStatus/>
  <cp:revision>19</cp:revision>
</cp:coreProperties>
</file>